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okui\"/>
    </mc:Choice>
  </mc:AlternateContent>
  <xr:revisionPtr revIDLastSave="0" documentId="13_ncr:1_{DE84434F-F276-452A-A18F-27AA2721F4EF}" xr6:coauthVersionLast="47" xr6:coauthVersionMax="47" xr10:uidLastSave="{00000000-0000-0000-0000-000000000000}"/>
  <workbookProtection workbookAlgorithmName="SHA-512" workbookHashValue="jye4aAggIAFc3pzPn6fnLnjgSgt6TNRspj0ID8GT3aH438eLUk4AHq60d840tiT6UIQYnNzmFc1hB67A5rmR8A==" workbookSaltValue="pY8KYHz41paDg8KU1NSl8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AT10" i="4"/>
  <c r="W10" i="4"/>
  <c r="I10" i="4"/>
  <c r="B10"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<sst xmlns="http://schemas.openxmlformats.org/spreadsheetml/2006/main" count="228" uniqueCount="112">
  <si>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</si>
  <si>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</si>
  <si>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</si>
  <si>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</si>
  <si>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</si>
  <si>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</si>
  <si>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</si>
  <si>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</si>
  <si>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</si>
  <si>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</si>
  <si>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</si>
  <si>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</si>
  <si>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</si>
  <si>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</si>
  <si>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</si>
  <si>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</si>
  <si>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</si>
  <si>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</si>
  <si>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</si>
  <si>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</si>
  <si>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</si>
  <si>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</si>
  <si>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</si>
  <si>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</si>
  <si>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</si>
  <si>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</si>
  <si>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</si>
  <si>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</si>
  <si>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</si>
  <si>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</si>
  <si>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</si>
  <si>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</si>
  <si>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</si>
  <si>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</si>
  <si>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</si>
  <si>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</si>
  <si>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</si>
  <si>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</si>
  <si>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</si>
  <si>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</si>
  <si>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</si>
  <si>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</si>
  <si>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</si>
  <si>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</si>
  <si>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</si>
  <si>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</si>
  <si>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</si>
  <si>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</si>
  <si>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</si>
  <si>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</si>
  <si>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</si>
  <si>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</si>
  <si>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</si>
  <si>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</si>
  <si>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</si>
  <si>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</si>
  <si>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</si>
  <si>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</si>
  <si>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</si>
  <si>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</si>
  <si>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</si>
  <si>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</si>
  <si>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</si>
  <si>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</si>
  <si>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</si>
  <si>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</si>
  <si>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</si>
  <si>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</si>
  <si>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</si>
  <si>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</si>
  <si>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</si>
  <si>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</si>
  <si>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</si>
  <si>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</si>
  <si>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</si>
  <si>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</si>
  <si>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</si>
  <si>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</si>
  <si>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</si>
  <si>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</si>
  <si>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</si>
  <si>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</si>
  <si>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</si>
  <si>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</si>
  <si>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</si>
  <si>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</si>
  <si>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</si>
  <si>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</si>
  <si>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</si>
  <si>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</si>
  <si>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</si>
  <si>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</si>
  <si>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</si>
  <si>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日野町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</si>
  <si>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</si>
  <si>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</si>
  <si>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</si>
  <si>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</si>
  <si>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</si>
  <si>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</si>
  <si>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</si>
  <si>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</si>
  <si>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</si>
  <si>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</si>
  <si>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</si>
  <si>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</si>
  <si>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</si>
  <si>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</si>
  <si>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</si>
  <si>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これまでの拡張期に整備してきた管路の更新時期が集中することとなります。
　現在は、主要幹線配水管の耐震化工事に着手しており、今後は、その他の管路についても計画的に更新を進めて行きます。①有形固定資産減価償却率は50%を超えており、類似団体と比較すると老朽化が進んでいる状況といえます。今後の大量更新時期に備え、更新の前倒しや平準化を図っていく必要があります。
　②管路経年化率については、当町の場合、旧簡易水道を統合し県水受水に切り替えた際に、管路を整備していること、また公共下水道事業、農村下水道事業の実施に伴い配水管布設替を行っていることから、多くありませんが、耐用年数を経過した管路が出始めており、今後も少しづつ増えると思われます。
　③管路更新率については、下水道工事の際に順次布設替えを行い、現在は交付金事業を活用し更新工事を進めています。今後も、主要幹線配水管の耐震化を計画的に実施していく予定です。
※③管路更新率のH30～R2は「0.00」となっていますが、実際はH30＝0.80％、R1＝0.48％、R2＝1.32％、R5＝0.50％です。
なお、旧簡水分については供給開始時に併せて管路の布設替えをしていることから、法定耐用年数の40年で更新するとしても20年の猶予があり、当面の間は更新の予定はありません。</t>
    <rPh sb="276" eb="277">
      <t>オオ</t>
    </rPh>
    <rPh sb="297" eb="299">
      <t>デハジ</t>
    </rPh>
    <rPh sb="304" eb="306">
      <t>コンゴ</t>
    </rPh>
    <rPh sb="307" eb="308">
      <t>スコ</t>
    </rPh>
    <rPh sb="311" eb="312">
      <t>フ</t>
    </rPh>
    <rPh sb="315" eb="316">
      <t>オモ</t>
    </rPh>
    <phoneticPr fontId="4"/>
  </si>
  <si>
    <t xml:space="preserve">  経常収支比率が100％を超えていることから、今のところは良好な運営情況を示しています。
　ただし、現在着手している主要幹線配水管の耐震化工事については、国庫補助金等をもらいながらも、工事費等の増大や人口減少の影響による使用料収入の減少により会計がひっ迫する恐れがあることから注視が必要です。
　また旧簡水分では、町内唯一の浄水場であることから、水質等に配慮し管理を引き続き適正な管理に努めていきます。次回更新時には既存施設の規模の適正化等を考慮した整備方針も検討する必要があります。
　今後は企業債も活用し、更新の平準化を図りつつ、収支のバランスにも注視していくことで、適正な運営に努めていきます。</t>
    <rPh sb="14" eb="15">
      <t>コ</t>
    </rPh>
    <rPh sb="83" eb="84">
      <t>トウ</t>
    </rPh>
    <rPh sb="93" eb="95">
      <t>コウジ</t>
    </rPh>
    <rPh sb="95" eb="96">
      <t>ヒ</t>
    </rPh>
    <rPh sb="96" eb="97">
      <t>トウ</t>
    </rPh>
    <rPh sb="98" eb="100">
      <t>ゾウダイ</t>
    </rPh>
    <rPh sb="111" eb="114">
      <t>シヨウリョウ</t>
    </rPh>
    <rPh sb="114" eb="116">
      <t>シュウニュウ</t>
    </rPh>
    <rPh sb="117" eb="119">
      <t>ゲンショウ</t>
    </rPh>
    <rPh sb="122" eb="124">
      <t>カイケイ</t>
    </rPh>
    <rPh sb="127" eb="128">
      <t>パク</t>
    </rPh>
    <rPh sb="130" eb="131">
      <t>オソ</t>
    </rPh>
    <rPh sb="139" eb="141">
      <t>チュウシ</t>
    </rPh>
    <rPh sb="142" eb="144">
      <t>ヒツヨウ</t>
    </rPh>
    <rPh sb="174" eb="176">
      <t>スイシツ</t>
    </rPh>
    <rPh sb="176" eb="177">
      <t>トウ</t>
    </rPh>
    <rPh sb="178" eb="180">
      <t>ハイリョ</t>
    </rPh>
    <rPh sb="181" eb="183">
      <t>カンリ</t>
    </rPh>
    <rPh sb="184" eb="185">
      <t>ヒ</t>
    </rPh>
    <rPh sb="186" eb="187">
      <t>ツヅ</t>
    </rPh>
    <rPh sb="188" eb="190">
      <t>テキセイ</t>
    </rPh>
    <rPh sb="191" eb="193">
      <t>カンリ</t>
    </rPh>
    <rPh sb="194" eb="195">
      <t>ツト</t>
    </rPh>
    <phoneticPr fontId="4"/>
  </si>
  <si>
    <t>単年度収支を示す「①経常収支比率」については、令和２年度は、コロナ対策として水道料金基本料の減免を行ったことから、マイナス(100％以下)となったが、令和３年度以降は回復しています。しかしながら令和６年度途中から、主に家庭への負担を減らすためφ13㎜およびφ20㎜については基本使用料を改定し２割減としたことから経常収支比率はやや下がりました。
　「②累積欠損比率」はありません。
　「③流動比率」については、今後の更新に向けて現金預金を蓄える時期であることから高い率を維持しています。債務の支払能力についても短期的な問題は生じていません。
　企業債残高の規模を表す「④企業債残高対給水収益比率」については、新たな起債を発行しましたが、類似団体より低い水準を保つことができています。今後は管路等の更新継続することから、企業債残高の規模が増加し、企業債残高対給水収益比率が上昇する可能性があります。これには、令和５年度から統合した簡易水道施設が増えることにより、今後の修繕・更新に伴い新たな企業債の必要があることの影響等も含まれます。また、建設改良費や企業債残高の増加だけでなく、給水収益の減少や受水費の改定によっても流動比率が低下していくことが考えられます。
　料金水準の適切性を表す「⑤料金回収率」については、令和６年度から13㎜およびφ20㎜については、料金改定をおこない基本使用料を２割減免したことから前年度と比べやや下がった状態となっています。
　費用の効率性を示す「⑥給水原価」は、ほぼ一定で推移しているものの、地形的要因により多くの施設を有していることから、類似団体と比較すると高額となっています。今後も費用対効果を改善していく必要がありますが、当町の水道水の大部分は県水受水で賄っているため、受水費の改定に大きく左右されることとなります。
　また、節水や人口減により有収水量が減少傾向にあることから、給水原価の変動を注視し収益とのバランスを保つことが必要となります。
　施設の効率性を判断する「⑦施設利用率」については、一日平均配水量が下がったことにより令和5年度に引き続き令和6年度も同程度となっています。類似団体と比較して低い数値となっていますが、災害時の水量確保や、末端まで水を供給するための流量が確保できる管路口径等を考慮すると、概ね適正規模であると判断できます。
　「⑧有収率」については、類似団体と比較し高い数値を示していることから、概ね適正に管理できていると判断できます。</t>
    <rPh sb="97" eb="99">
      <t>レイワ</t>
    </rPh>
    <rPh sb="100" eb="102">
      <t>ネンド</t>
    </rPh>
    <rPh sb="102" eb="104">
      <t>トチュウ</t>
    </rPh>
    <rPh sb="107" eb="108">
      <t>オモ</t>
    </rPh>
    <rPh sb="109" eb="111">
      <t>カテイ</t>
    </rPh>
    <rPh sb="113" eb="115">
      <t>フタン</t>
    </rPh>
    <rPh sb="116" eb="117">
      <t>ヘ</t>
    </rPh>
    <rPh sb="137" eb="139">
      <t>キホン</t>
    </rPh>
    <rPh sb="139" eb="142">
      <t>シヨウリョウ</t>
    </rPh>
    <rPh sb="143" eb="145">
      <t>カイテイ</t>
    </rPh>
    <rPh sb="147" eb="148">
      <t>ワリ</t>
    </rPh>
    <rPh sb="148" eb="149">
      <t>ゲン</t>
    </rPh>
    <rPh sb="156" eb="158">
      <t>ケイジョウ</t>
    </rPh>
    <rPh sb="158" eb="160">
      <t>シュウシ</t>
    </rPh>
    <rPh sb="160" eb="162">
      <t>ヒリツ</t>
    </rPh>
    <rPh sb="165" eb="166">
      <t>サ</t>
    </rPh>
    <rPh sb="596" eb="598">
      <t>ゲンメン</t>
    </rPh>
    <rPh sb="604" eb="607">
      <t>ゼンネンド</t>
    </rPh>
    <rPh sb="608" eb="609">
      <t>クラ</t>
    </rPh>
    <rPh sb="612" eb="613">
      <t>サ</t>
    </rPh>
    <rPh sb="616" eb="618">
      <t>ジョウタイ</t>
    </rPh>
    <rPh sb="890" eb="891">
      <t>ヒ</t>
    </rPh>
    <rPh sb="892" eb="893">
      <t>ツヅ</t>
    </rPh>
    <rPh sb="894" eb="896">
      <t>レイワ</t>
    </rPh>
    <rPh sb="897" eb="899">
      <t>ネンド</t>
    </rPh>
    <rPh sb="900" eb="903">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</si>
</sst>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
      <b/>
      <sz val="12"/>
      <name val="ＭＳ ゴシック"/>
      <family val="3"/>
      <charset val="128"/>
    </font>
    <font>
      <sz val="7.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0.82</c:v>
                </c:pt>
                <c:pt idx="2">
                  <c:v>0.66</c:v>
                </c:pt>
                <c:pt idx="3" formatCode="#,##0.00;&quot;△&quot;#,##0.00">
                  <c:v>0</c:v>
                </c:pt>
                <c:pt idx="4">
                  <c:v>0.49</c:v>
                </c:pt>
              </c:numCache>
            </c:numRef>
          </c:val>
          <c:extLst>
            <c:ext xmlns:c16="http://schemas.microsoft.com/office/drawing/2014/chart" uri="{C3380CC4-5D6E-409C-BE32-E72D297353CC}">
              <c16:uniqueId val="{00000000-4017-43C8-93DC-EBEA1915AF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4017-43C8-93DC-EBEA1915AF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53.36</c:v>
                </c:pt>
                <c:pt idx="1">
                  <c:v>53.23</c:v>
                </c:pt>
                <c:pt idx="2">
                  <c:v>52.5</c:v>
                </c:pt>
                <c:pt idx="3">
                  <c:v>48.15</c:v>
                </c:pt>
                <c:pt idx="4">
                  <c:v>48.37</c:v>
                </c:pt>
              </c:numCache>
            </c:numRef>
          </c:val>
          <c:extLst>
            <c:ext xmlns:c16="http://schemas.microsoft.com/office/drawing/2014/chart" uri="{C3380CC4-5D6E-409C-BE32-E72D297353CC}">
              <c16:uniqueId val="{00000000-55BB-4DB0-BD0F-62B75C8167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5BB-4DB0-BD0F-62B75C8167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84.65</c:v>
                </c:pt>
                <c:pt idx="1">
                  <c:v>82.86</c:v>
                </c:pt>
                <c:pt idx="2">
                  <c:v>83.43</c:v>
                </c:pt>
                <c:pt idx="3">
                  <c:v>88.8</c:v>
                </c:pt>
                <c:pt idx="4">
                  <c:v>89.46</c:v>
                </c:pt>
              </c:numCache>
            </c:numRef>
          </c:val>
          <c:extLst>
            <c:ext xmlns:c16="http://schemas.microsoft.com/office/drawing/2014/chart" uri="{C3380CC4-5D6E-409C-BE32-E72D297353CC}">
              <c16:uniqueId val="{00000000-FABE-45AE-924F-51BDE1BDFF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ABE-45AE-924F-51BDE1BDFF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97.88</c:v>
                </c:pt>
                <c:pt idx="1">
                  <c:v>118.58</c:v>
                </c:pt>
                <c:pt idx="2">
                  <c:v>117.13</c:v>
                </c:pt>
                <c:pt idx="3">
                  <c:v>120.84</c:v>
                </c:pt>
                <c:pt idx="4">
                  <c:v>114.15</c:v>
                </c:pt>
              </c:numCache>
            </c:numRef>
          </c:val>
          <c:extLst>
            <c:ext xmlns:c16="http://schemas.microsoft.com/office/drawing/2014/chart" uri="{C3380CC4-5D6E-409C-BE32-E72D297353CC}">
              <c16:uniqueId val="{00000000-77BB-4FA9-87A1-F68FAFE70A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77BB-4FA9-87A1-F68FAFE70A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59.83</c:v>
                </c:pt>
                <c:pt idx="1">
                  <c:v>59.82</c:v>
                </c:pt>
                <c:pt idx="2">
                  <c:v>59.9</c:v>
                </c:pt>
                <c:pt idx="3">
                  <c:v>59.53</c:v>
                </c:pt>
                <c:pt idx="4">
                  <c:v>59.63</c:v>
                </c:pt>
              </c:numCache>
            </c:numRef>
          </c:val>
          <c:extLst>
            <c:ext xmlns:c16="http://schemas.microsoft.com/office/drawing/2014/chart" uri="{C3380CC4-5D6E-409C-BE32-E72D297353CC}">
              <c16:uniqueId val="{00000000-CCBC-4352-8809-54156B815F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CBC-4352-8809-54156B815F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quot;-&quot;">
                  <c:v>11.62</c:v>
                </c:pt>
              </c:numCache>
            </c:numRef>
          </c:val>
          <c:extLst>
            <c:ext xmlns:c16="http://schemas.microsoft.com/office/drawing/2014/chart" uri="{C3380CC4-5D6E-409C-BE32-E72D297353CC}">
              <c16:uniqueId val="{00000000-43A0-41B7-9C5B-3A2D92B43B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43A0-41B7-9C5B-3A2D92B43B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E5-43EB-9CA7-8D836BB5A2C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B7E5-43EB-9CA7-8D836BB5A2C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650.54</c:v>
                </c:pt>
                <c:pt idx="1">
                  <c:v>595.85</c:v>
                </c:pt>
                <c:pt idx="2">
                  <c:v>595.35</c:v>
                </c:pt>
                <c:pt idx="3">
                  <c:v>639.79</c:v>
                </c:pt>
                <c:pt idx="4">
                  <c:v>875.17</c:v>
                </c:pt>
              </c:numCache>
            </c:numRef>
          </c:val>
          <c:extLst>
            <c:ext xmlns:c16="http://schemas.microsoft.com/office/drawing/2014/chart" uri="{C3380CC4-5D6E-409C-BE32-E72D297353CC}">
              <c16:uniqueId val="{00000000-681E-4660-9DC2-4B90960EE2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81E-4660-9DC2-4B90960EE2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151.27000000000001</c:v>
                </c:pt>
                <c:pt idx="1">
                  <c:v>128.5</c:v>
                </c:pt>
                <c:pt idx="2">
                  <c:v>119.51</c:v>
                </c:pt>
                <c:pt idx="3">
                  <c:v>139.16999999999999</c:v>
                </c:pt>
                <c:pt idx="4">
                  <c:v>145.22999999999999</c:v>
                </c:pt>
              </c:numCache>
            </c:numRef>
          </c:val>
          <c:extLst>
            <c:ext xmlns:c16="http://schemas.microsoft.com/office/drawing/2014/chart" uri="{C3380CC4-5D6E-409C-BE32-E72D297353CC}">
              <c16:uniqueId val="{00000000-8A9E-40BC-92A9-730D80EF1B5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8A9E-40BC-92A9-730D80EF1B5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86.41</c:v>
                </c:pt>
                <c:pt idx="1">
                  <c:v>108.21</c:v>
                </c:pt>
                <c:pt idx="2">
                  <c:v>113.57</c:v>
                </c:pt>
                <c:pt idx="3">
                  <c:v>116.44</c:v>
                </c:pt>
                <c:pt idx="4">
                  <c:v>110.39</c:v>
                </c:pt>
              </c:numCache>
            </c:numRef>
          </c:val>
          <c:extLst>
            <c:ext xmlns:c16="http://schemas.microsoft.com/office/drawing/2014/chart" uri="{C3380CC4-5D6E-409C-BE32-E72D297353CC}">
              <c16:uniqueId val="{00000000-607B-40BC-B1DE-EE26BEDC5E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07B-40BC-B1DE-EE26BEDC5E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200.02</c:v>
                </c:pt>
                <c:pt idx="1">
                  <c:v>201.96</c:v>
                </c:pt>
                <c:pt idx="2">
                  <c:v>202.13</c:v>
                </c:pt>
                <c:pt idx="3">
                  <c:v>199.53</c:v>
                </c:pt>
                <c:pt idx="4">
                  <c:v>199.99</c:v>
                </c:pt>
              </c:numCache>
            </c:numRef>
          </c:val>
          <c:extLst>
            <c:ext xmlns:c16="http://schemas.microsoft.com/office/drawing/2014/chart" uri="{C3380CC4-5D6E-409C-BE32-E72D297353CC}">
              <c16:uniqueId val="{00000000-D1A2-457D-B62A-AAA0FA50CF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1A2-457D-B62A-AAA0FA50CF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滋賀県　日野町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78"/>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90" t="s">
        <v>9</v>
      </c>
      <c r="BM7" s="91"/>
      <c r="BN7" s="91"/>
      <c r="BO7" s="91"/>
      <c r="BP7" s="91"/>
      <c r="BQ7" s="91"/>
      <c r="BR7" s="91"/>
      <c r="BS7" s="91"/>
      <c r="BT7" s="91"/>
      <c r="BU7" s="91"/>
      <c r="BV7" s="91"/>
      <c r="BW7" s="91"/>
      <c r="BX7" s="91"/>
      <c r="BY7" s="92"/>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2"/>
      <c r="AL8" s="77">
        <f>データ!$R$6</f>
        <v>20702</v>
      </c>
      <c r="AM8" s="77"/>
      <c r="AN8" s="77"/>
      <c r="AO8" s="77"/>
      <c r="AP8" s="77"/>
      <c r="AQ8" s="77"/>
      <c r="AR8" s="77"/>
      <c r="AS8" s="77"/>
      <c r="AT8" s="36">
        <f>データ!$S$6</f>
        <v>117.6</v>
      </c>
      <c r="AU8" s="37"/>
      <c r="AV8" s="37"/>
      <c r="AW8" s="37"/>
      <c r="AX8" s="37"/>
      <c r="AY8" s="37"/>
      <c r="AZ8" s="37"/>
      <c r="BA8" s="37"/>
      <c r="BB8" s="60">
        <f>データ!$T$6</f>
        <v>176.04</v>
      </c>
      <c r="BC8" s="60"/>
      <c r="BD8" s="60"/>
      <c r="BE8" s="60"/>
      <c r="BF8" s="60"/>
      <c r="BG8" s="60"/>
      <c r="BH8" s="60"/>
      <c r="BI8" s="60"/>
      <c r="BJ8" s="3"/>
      <c r="BK8" s="3"/>
      <c r="BL8" s="79" t="s">
        <v>10</v>
      </c>
      <c r="BM8" s="80"/>
      <c r="BN8" s="81" t="s">
        <v>11</v>
      </c>
      <c r="BO8" s="81"/>
      <c r="BP8" s="81"/>
      <c r="BQ8" s="81"/>
      <c r="BR8" s="81"/>
      <c r="BS8" s="81"/>
      <c r="BT8" s="81"/>
      <c r="BU8" s="81"/>
      <c r="BV8" s="81"/>
      <c r="BW8" s="81"/>
      <c r="BX8" s="81"/>
      <c r="BY8" s="82"/>
    </row>
    <row r="9" spans="1:78" ht="18.75" customHeight="1" x14ac:dyDescent="0.15">
      <c r="A9" s="2"/>
      <c r="B9" s="47" t="s">
        <v>12</v>
      </c>
      <c r="C9" s="48"/>
      <c r="D9" s="48"/>
      <c r="E9" s="48"/>
      <c r="F9" s="48"/>
      <c r="G9" s="48"/>
      <c r="H9" s="48"/>
      <c r="I9" s="47" t="s">
        <v>13</v>
      </c>
      <c r="J9" s="48"/>
      <c r="K9" s="48"/>
      <c r="L9" s="48"/>
      <c r="M9" s="48"/>
      <c r="N9" s="48"/>
      <c r="O9" s="78"/>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80.88</v>
      </c>
      <c r="J10" s="37"/>
      <c r="K10" s="37"/>
      <c r="L10" s="37"/>
      <c r="M10" s="37"/>
      <c r="N10" s="37"/>
      <c r="O10" s="76"/>
      <c r="P10" s="60">
        <f>データ!$P$6</f>
        <v>95.33</v>
      </c>
      <c r="Q10" s="60"/>
      <c r="R10" s="60"/>
      <c r="S10" s="60"/>
      <c r="T10" s="60"/>
      <c r="U10" s="60"/>
      <c r="V10" s="60"/>
      <c r="W10" s="77">
        <f>データ!$Q$6</f>
        <v>3900</v>
      </c>
      <c r="X10" s="77"/>
      <c r="Y10" s="77"/>
      <c r="Z10" s="77"/>
      <c r="AA10" s="77"/>
      <c r="AB10" s="77"/>
      <c r="AC10" s="77"/>
      <c r="AD10" s="2"/>
      <c r="AE10" s="2"/>
      <c r="AF10" s="2"/>
      <c r="AG10" s="2"/>
      <c r="AH10" s="2"/>
      <c r="AI10" s="2"/>
      <c r="AJ10" s="2"/>
      <c r="AK10" s="2"/>
      <c r="AL10" s="77">
        <f>データ!$U$6</f>
        <v>19648</v>
      </c>
      <c r="AM10" s="77"/>
      <c r="AN10" s="77"/>
      <c r="AO10" s="77"/>
      <c r="AP10" s="77"/>
      <c r="AQ10" s="77"/>
      <c r="AR10" s="77"/>
      <c r="AS10" s="77"/>
      <c r="AT10" s="36">
        <f>データ!$V$6</f>
        <v>40.43</v>
      </c>
      <c r="AU10" s="37"/>
      <c r="AV10" s="37"/>
      <c r="AW10" s="37"/>
      <c r="AX10" s="37"/>
      <c r="AY10" s="37"/>
      <c r="AZ10" s="37"/>
      <c r="BA10" s="37"/>
      <c r="BB10" s="60">
        <f>データ!$W$6</f>
        <v>485.98</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0" t="s">
        <v>25</v>
      </c>
      <c r="BM14" s="71"/>
      <c r="BN14" s="71"/>
      <c r="BO14" s="71"/>
      <c r="BP14" s="71"/>
      <c r="BQ14" s="71"/>
      <c r="BR14" s="71"/>
      <c r="BS14" s="71"/>
      <c r="BT14" s="71"/>
      <c r="BU14" s="71"/>
      <c r="BV14" s="71"/>
      <c r="BW14" s="71"/>
      <c r="BX14" s="71"/>
      <c r="BY14" s="71"/>
      <c r="BZ14" s="7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110</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m6B3zOcm9Lp7l7PSRR4kBdzxDMjHCBiJfPzpHlClNTHSUokAPaKo/9g0x8vUBt3QBzeuV8aQT1N4dlAiOYXeA==" saltValue="K+MEPD3K1aZ3wZCaoHg4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15" t="s">
        <v>53</v>
      </c>
      <c r="B4" s="17"/>
      <c r="C4" s="17"/>
      <c r="D4" s="17"/>
      <c r="E4" s="17"/>
      <c r="F4" s="17"/>
      <c r="G4" s="17"/>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253839</v>
      </c>
      <c r="D6" s="20">
        <f t="shared" si="3"/>
        <v>46</v>
      </c>
      <c r="E6" s="20">
        <f t="shared" si="3"/>
        <v>1</v>
      </c>
      <c r="F6" s="20">
        <f t="shared" si="3"/>
        <v>0</v>
      </c>
      <c r="G6" s="20">
        <f t="shared" si="3"/>
        <v>1</v>
      </c>
      <c r="H6" s="20" t="str">
        <f t="shared" si="3"/>
        <v>滋賀県　日野町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80.88</v>
      </c>
      <c r="P6" s="21">
        <f t="shared" si="3"/>
        <v>95.33</v>
      </c>
      <c r="Q6" s="21">
        <f t="shared" si="3"/>
        <v>3900</v>
      </c>
      <c r="R6" s="21">
        <f t="shared" si="3"/>
        <v>20702</v>
      </c>
      <c r="S6" s="21">
        <f t="shared" si="3"/>
        <v>117.6</v>
      </c>
      <c r="T6" s="21">
        <f t="shared" si="3"/>
        <v>176.04</v>
      </c>
      <c r="U6" s="21">
        <f t="shared" si="3"/>
        <v>19648</v>
      </c>
      <c r="V6" s="21">
        <f t="shared" si="3"/>
        <v>40.43</v>
      </c>
      <c r="W6" s="21">
        <f t="shared" si="3"/>
        <v>485.98</v>
      </c>
      <c r="X6" s="22">
        <f>IF(X7="",NA(),X7)</f>
        <v>97.88</v>
      </c>
      <c r="Y6" s="22">
        <f t="shared" ref="Y6:AG6" si="4">IF(Y7="",NA(),Y7)</f>
        <v>118.58</v>
      </c>
      <c r="Z6" s="22">
        <f t="shared" si="4"/>
        <v>117.13</v>
      </c>
      <c r="AA6" s="22">
        <f t="shared" si="4"/>
        <v>120.84</v>
      </c>
      <c r="AB6" s="22">
        <f t="shared" si="4"/>
        <v>114.15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650.54</v>
      </c>
      <c r="AU6" s="22">
        <f t="shared" ref="AU6:BC6" si="6">IF(AU7="",NA(),AU7)</f>
        <v>595.85</v>
      </c>
      <c r="AV6" s="22">
        <f t="shared" si="6"/>
        <v>595.35</v>
      </c>
      <c r="AW6" s="22">
        <f t="shared" si="6"/>
        <v>639.79</v>
      </c>
      <c r="AX6" s="22">
        <f t="shared" si="6"/>
        <v>875.17</v>
      </c>
      <c r="AY6" s="22">
        <f t="shared" si="6"/>
        <v>367.55</v>
      </c>
      <c r="AZ6" s="22">
        <f t="shared" si="6"/>
        <v>378.56</v>
      </c>
      <c r="BA6" s="22">
        <f t="shared" si="6"/>
        <v>364.46</v>
      </c>
      <c r="BB6" s="22">
        <f t="shared" si="6"/>
        <v>338.89</v>
      </c>
      <c r="BC6" s="22">
        <f t="shared" si="6"/>
        <v>352.34</v>
      </c>
      <c r="BD6" s="21" t="str">
        <f>IF(BD7="","",IF(BD7="-","【-】","【"&amp;SUBSTITUTE(TEXT(BD7,"#,##0.00"),"-","△")&amp;"】"))</f>
        <v>【239.69】</v>
      </c>
      <c r="BE6" s="22">
        <f>IF(BE7="",NA(),BE7)</f>
        <v>151.27000000000001</v>
      </c>
      <c r="BF6" s="22">
        <f t="shared" ref="BF6:BN6" si="7">IF(BF7="",NA(),BF7)</f>
        <v>128.5</v>
      </c>
      <c r="BG6" s="22">
        <f t="shared" si="7"/>
        <v>119.51</v>
      </c>
      <c r="BH6" s="22">
        <f t="shared" si="7"/>
        <v>139.16999999999999</v>
      </c>
      <c r="BI6" s="22">
        <f t="shared" si="7"/>
        <v>145.22999999999999</v>
      </c>
      <c r="BJ6" s="22">
        <f t="shared" si="7"/>
        <v>418.68</v>
      </c>
      <c r="BK6" s="22">
        <f t="shared" si="7"/>
        <v>395.68</v>
      </c>
      <c r="BL6" s="22">
        <f t="shared" si="7"/>
        <v>403.72</v>
      </c>
      <c r="BM6" s="22">
        <f t="shared" si="7"/>
        <v>400.21</v>
      </c>
      <c r="BN6" s="22">
        <f t="shared" si="7"/>
        <v>391.13</v>
      </c>
      <c r="BO6" s="21" t="str">
        <f>IF(BO7="","",IF(BO7="-","【-】","【"&amp;SUBSTITUTE(TEXT(BO7,"#,##0.00"),"-","△")&amp;"】"))</f>
        <v>【264.86】</v>
      </c>
      <c r="BP6" s="22">
        <f>IF(BP7="",NA(),BP7)</f>
        <v>86.41</v>
      </c>
      <c r="BQ6" s="22">
        <f t="shared" ref="BQ6:BY6" si="8">IF(BQ7="",NA(),BQ7)</f>
        <v>108.21</v>
      </c>
      <c r="BR6" s="22">
        <f t="shared" si="8"/>
        <v>113.57</v>
      </c>
      <c r="BS6" s="22">
        <f t="shared" si="8"/>
        <v>116.44</v>
      </c>
      <c r="BT6" s="22">
        <f t="shared" si="8"/>
        <v>110.39</v>
      </c>
      <c r="BU6" s="22">
        <f t="shared" si="8"/>
        <v>94.78</v>
      </c>
      <c r="BV6" s="22">
        <f t="shared" si="8"/>
        <v>97.59</v>
      </c>
      <c r="BW6" s="22">
        <f t="shared" si="8"/>
        <v>92.17</v>
      </c>
      <c r="BX6" s="22">
        <f t="shared" si="8"/>
        <v>92.83</v>
      </c>
      <c r="BY6" s="22">
        <f t="shared" si="8"/>
        <v>92.16</v>
      </c>
      <c r="BZ6" s="21" t="str">
        <f>IF(BZ7="","",IF(BZ7="-","【-】","【"&amp;SUBSTITUTE(TEXT(BZ7,"#,##0.00"),"-","△")&amp;"】"))</f>
        <v>【97.59】</v>
      </c>
      <c r="CA6" s="22">
        <f>IF(CA7="",NA(),CA7)</f>
        <v>200.02</v>
      </c>
      <c r="CB6" s="22">
        <f t="shared" ref="CB6:CJ6" si="9">IF(CB7="",NA(),CB7)</f>
        <v>201.96</v>
      </c>
      <c r="CC6" s="22">
        <f t="shared" si="9"/>
        <v>202.13</v>
      </c>
      <c r="CD6" s="22">
        <f t="shared" si="9"/>
        <v>199.53</v>
      </c>
      <c r="CE6" s="22">
        <f t="shared" si="9"/>
        <v>199.99</v>
      </c>
      <c r="CF6" s="22">
        <f t="shared" si="9"/>
        <v>181.3</v>
      </c>
      <c r="CG6" s="22">
        <f t="shared" si="9"/>
        <v>181.71</v>
      </c>
      <c r="CH6" s="22">
        <f t="shared" si="9"/>
        <v>188.51</v>
      </c>
      <c r="CI6" s="22">
        <f t="shared" si="9"/>
        <v>189.43</v>
      </c>
      <c r="CJ6" s="22">
        <f t="shared" si="9"/>
        <v>196.75</v>
      </c>
      <c r="CK6" s="21" t="str">
        <f>IF(CK7="","",IF(CK7="-","【-】","【"&amp;SUBSTITUTE(TEXT(CK7,"#,##0.00"),"-","△")&amp;"】"))</f>
        <v>【181.66】</v>
      </c>
      <c r="CL6" s="22">
        <f>IF(CL7="",NA(),CL7)</f>
        <v>53.36</v>
      </c>
      <c r="CM6" s="22">
        <f t="shared" ref="CM6:CU6" si="10">IF(CM7="",NA(),CM7)</f>
        <v>53.23</v>
      </c>
      <c r="CN6" s="22">
        <f t="shared" si="10"/>
        <v>52.5</v>
      </c>
      <c r="CO6" s="22">
        <f t="shared" si="10"/>
        <v>48.15</v>
      </c>
      <c r="CP6" s="22">
        <f t="shared" si="10"/>
        <v>48.37</v>
      </c>
      <c r="CQ6" s="22">
        <f t="shared" si="10"/>
        <v>55.89</v>
      </c>
      <c r="CR6" s="22">
        <f t="shared" si="10"/>
        <v>55.72</v>
      </c>
      <c r="CS6" s="22">
        <f t="shared" si="10"/>
        <v>55.31</v>
      </c>
      <c r="CT6" s="22">
        <f t="shared" si="10"/>
        <v>55.14</v>
      </c>
      <c r="CU6" s="22">
        <f t="shared" si="10"/>
        <v>54.99</v>
      </c>
      <c r="CV6" s="21" t="str">
        <f>IF(CV7="","",IF(CV7="-","【-】","【"&amp;SUBSTITUTE(TEXT(CV7,"#,##0.00"),"-","△")&amp;"】"))</f>
        <v>【60.21】</v>
      </c>
      <c r="CW6" s="22">
        <f>IF(CW7="",NA(),CW7)</f>
        <v>84.65</v>
      </c>
      <c r="CX6" s="22">
        <f t="shared" ref="CX6:DF6" si="11">IF(CX7="",NA(),CX7)</f>
        <v>82.86</v>
      </c>
      <c r="CY6" s="22">
        <f t="shared" si="11"/>
        <v>83.43</v>
      </c>
      <c r="CZ6" s="22">
        <f t="shared" si="11"/>
        <v>88.8</v>
      </c>
      <c r="DA6" s="22">
        <f t="shared" si="11"/>
        <v>89.46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59.83</v>
      </c>
      <c r="DI6" s="22">
        <f t="shared" ref="DI6:DQ6" si="12">IF(DI7="",NA(),DI7)</f>
        <v>59.82</v>
      </c>
      <c r="DJ6" s="22">
        <f t="shared" si="12"/>
        <v>59.9</v>
      </c>
      <c r="DK6" s="22">
        <f t="shared" si="12"/>
        <v>59.53</v>
      </c>
      <c r="DL6" s="22">
        <f t="shared" si="12"/>
        <v>59.63</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1">
        <f t="shared" si="13"/>
        <v>0</v>
      </c>
      <c r="DV6" s="21">
        <f t="shared" si="13"/>
        <v>0</v>
      </c>
      <c r="DW6" s="22">
        <f t="shared" si="13"/>
        <v>11.62</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2">
        <f t="shared" ref="EE6:EM6" si="14">IF(EE7="",NA(),EE7)</f>
        <v>0.82</v>
      </c>
      <c r="EF6" s="22">
        <f t="shared" si="14"/>
        <v>0.66</v>
      </c>
      <c r="EG6" s="21">
        <f t="shared" si="14"/>
        <v>0</v>
      </c>
      <c r="EH6" s="22">
        <f t="shared" si="14"/>
        <v>0.49</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253839</v>
      </c>
      <c r="D7" s="24">
        <v>46</v>
      </c>
      <c r="E7" s="24">
        <v>1</v>
      </c>
      <c r="F7" s="24">
        <v>0</v>
      </c>
      <c r="G7" s="24">
        <v>1</v>
      </c>
      <c r="H7" s="24" t="s">
        <v>93</v>
      </c>
      <c r="I7" s="24" t="s">
        <v>94</v>
      </c>
      <c r="J7" s="24" t="s">
        <v>95</v>
      </c>
      <c r="K7" s="24" t="s">
        <v>96</v>
      </c>
      <c r="L7" s="24" t="s">
        <v>97</v>
      </c>
      <c r="M7" s="24" t="s">
        <v>98</v>
      </c>
      <c r="N7" s="25" t="s">
        <v>99</v>
      </c>
      <c r="O7" s="25">
        <v>80.88</v>
      </c>
      <c r="P7" s="25">
        <v>95.33</v>
      </c>
      <c r="Q7" s="25">
        <v>3900</v>
      </c>
      <c r="R7" s="25">
        <v>20702</v>
      </c>
      <c r="S7" s="25">
        <v>117.6</v>
      </c>
      <c r="T7" s="25">
        <v>176.04</v>
      </c>
      <c r="U7" s="25">
        <v>19648</v>
      </c>
      <c r="V7" s="25">
        <v>40.43</v>
      </c>
      <c r="W7" s="25">
        <v>485.98</v>
      </c>
      <c r="X7" s="25">
        <v>97.88</v>
      </c>
      <c r="Y7" s="25">
        <v>118.58</v>
      </c>
      <c r="Z7" s="25">
        <v>117.13</v>
      </c>
      <c r="AA7" s="25">
        <v>120.84</v>
      </c>
      <c r="AB7" s="25">
        <v>114.15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650.54</v>
      </c>
      <c r="AU7" s="25">
        <v>595.85</v>
      </c>
      <c r="AV7" s="25">
        <v>595.35</v>
      </c>
      <c r="AW7" s="25">
        <v>639.79</v>
      </c>
      <c r="AX7" s="25">
        <v>875.17</v>
      </c>
      <c r="AY7" s="25">
        <v>367.55</v>
      </c>
      <c r="AZ7" s="25">
        <v>378.56</v>
      </c>
      <c r="BA7" s="25">
        <v>364.46</v>
      </c>
      <c r="BB7" s="25">
        <v>338.89</v>
      </c>
      <c r="BC7" s="25">
        <v>352.34</v>
      </c>
      <c r="BD7" s="25">
        <v>239.69</v>
      </c>
      <c r="BE7" s="25">
        <v>151.27000000000001</v>
      </c>
      <c r="BF7" s="25">
        <v>128.5</v>
      </c>
      <c r="BG7" s="25">
        <v>119.51</v>
      </c>
      <c r="BH7" s="25">
        <v>139.16999999999999</v>
      </c>
      <c r="BI7" s="25">
        <v>145.22999999999999</v>
      </c>
      <c r="BJ7" s="25">
        <v>418.68</v>
      </c>
      <c r="BK7" s="25">
        <v>395.68</v>
      </c>
      <c r="BL7" s="25">
        <v>403.72</v>
      </c>
      <c r="BM7" s="25">
        <v>400.21</v>
      </c>
      <c r="BN7" s="25">
        <v>391.13</v>
      </c>
      <c r="BO7" s="25">
        <v>264.86</v>
      </c>
      <c r="BP7" s="25">
        <v>86.41</v>
      </c>
      <c r="BQ7" s="25">
        <v>108.21</v>
      </c>
      <c r="BR7" s="25">
        <v>113.57</v>
      </c>
      <c r="BS7" s="25">
        <v>116.44</v>
      </c>
      <c r="BT7" s="25">
        <v>110.39</v>
      </c>
      <c r="BU7" s="25">
        <v>94.78</v>
      </c>
      <c r="BV7" s="25">
        <v>97.59</v>
      </c>
      <c r="BW7" s="25">
        <v>92.17</v>
      </c>
      <c r="BX7" s="25">
        <v>92.83</v>
      </c>
      <c r="BY7" s="25">
        <v>92.16</v>
      </c>
      <c r="BZ7" s="25">
        <v>97.59</v>
      </c>
      <c r="CA7" s="25">
        <v>200.02</v>
      </c>
      <c r="CB7" s="25">
        <v>201.96</v>
      </c>
      <c r="CC7" s="25">
        <v>202.13</v>
      </c>
      <c r="CD7" s="25">
        <v>199.53</v>
      </c>
      <c r="CE7" s="25">
        <v>199.99</v>
      </c>
      <c r="CF7" s="25">
        <v>181.3</v>
      </c>
      <c r="CG7" s="25">
        <v>181.71</v>
      </c>
      <c r="CH7" s="25">
        <v>188.51</v>
      </c>
      <c r="CI7" s="25">
        <v>189.43</v>
      </c>
      <c r="CJ7" s="25">
        <v>196.75</v>
      </c>
      <c r="CK7" s="25">
        <v>181.66</v>
      </c>
      <c r="CL7" s="25">
        <v>53.36</v>
      </c>
      <c r="CM7" s="25">
        <v>53.23</v>
      </c>
      <c r="CN7" s="25">
        <v>52.5</v>
      </c>
      <c r="CO7" s="25">
        <v>48.15</v>
      </c>
      <c r="CP7" s="25">
        <v>48.37</v>
      </c>
      <c r="CQ7" s="25">
        <v>55.89</v>
      </c>
      <c r="CR7" s="25">
        <v>55.72</v>
      </c>
      <c r="CS7" s="25">
        <v>55.31</v>
      </c>
      <c r="CT7" s="25">
        <v>55.14</v>
      </c>
      <c r="CU7" s="25">
        <v>54.99</v>
      </c>
      <c r="CV7" s="25">
        <v>60.21</v>
      </c>
      <c r="CW7" s="25">
        <v>84.65</v>
      </c>
      <c r="CX7" s="25">
        <v>82.86</v>
      </c>
      <c r="CY7" s="25">
        <v>83.43</v>
      </c>
      <c r="CZ7" s="25">
        <v>88.8</v>
      </c>
      <c r="DA7" s="25">
        <v>89.46</v>
      </c>
      <c r="DB7" s="25">
        <v>81.27</v>
      </c>
      <c r="DC7" s="25">
        <v>81.260000000000005</v>
      </c>
      <c r="DD7" s="25">
        <v>80.36</v>
      </c>
      <c r="DE7" s="25">
        <v>80.13</v>
      </c>
      <c r="DF7" s="25">
        <v>79.34</v>
      </c>
      <c r="DG7" s="25">
        <v>89.21</v>
      </c>
      <c r="DH7" s="25">
        <v>59.83</v>
      </c>
      <c r="DI7" s="25">
        <v>59.82</v>
      </c>
      <c r="DJ7" s="25">
        <v>59.9</v>
      </c>
      <c r="DK7" s="25">
        <v>59.53</v>
      </c>
      <c r="DL7" s="25">
        <v>59.63</v>
      </c>
      <c r="DM7" s="25">
        <v>50.63</v>
      </c>
      <c r="DN7" s="25">
        <v>51.29</v>
      </c>
      <c r="DO7" s="25">
        <v>52.2</v>
      </c>
      <c r="DP7" s="25">
        <v>52.7</v>
      </c>
      <c r="DQ7" s="25">
        <v>53.48</v>
      </c>
      <c r="DR7" s="25">
        <v>52.41</v>
      </c>
      <c r="DS7" s="25">
        <v>0</v>
      </c>
      <c r="DT7" s="25">
        <v>0</v>
      </c>
      <c r="DU7" s="25">
        <v>0</v>
      </c>
      <c r="DV7" s="25">
        <v>0</v>
      </c>
      <c r="DW7" s="25">
        <v>11.62</v>
      </c>
      <c r="DX7" s="25">
        <v>18.28</v>
      </c>
      <c r="DY7" s="25">
        <v>19.61</v>
      </c>
      <c r="DZ7" s="25">
        <v>20.73</v>
      </c>
      <c r="EA7" s="25">
        <v>22.86</v>
      </c>
      <c r="EB7" s="25">
        <v>24.31</v>
      </c>
      <c r="EC7" s="25">
        <v>26.78</v>
      </c>
      <c r="ED7" s="25">
        <v>0</v>
      </c>
      <c r="EE7" s="25">
        <v>0.82</v>
      </c>
      <c r="EF7" s="25">
        <v>0.66</v>
      </c>
      <c r="EG7" s="25">
        <v>0</v>
      </c>
      <c r="EH7" s="25">
        <v>0.49</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奥井 英幸</cp:lastModifiedBy>
  <cp:lastPrinted>2026-03-05T10:30:56Z</cp:lastPrinted>
  <dcterms:created xsi:type="dcterms:W3CDTF">2025-12-12T09:19:10Z</dcterms:created>
  <dcterms:modified xsi:type="dcterms:W3CDTF">2026-03-05T10:30:59Z</dcterms:modified>
  <cp:category/>
</cp:coreProperties>
</file>